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2"/>
  </bookViews>
  <sheets>
    <sheet name="глава" sheetId="1" r:id="rId1"/>
    <sheet name="ауп" sheetId="2" r:id="rId2"/>
    <sheet name="0505" sheetId="3" r:id="rId3"/>
    <sheet name="вус" sheetId="4" r:id="rId4"/>
    <sheet name="0409" sheetId="5" r:id="rId5"/>
  </sheets>
  <definedNames/>
  <calcPr fullCalcOnLoad="1"/>
</workbook>
</file>

<file path=xl/sharedStrings.xml><?xml version="1.0" encoding="utf-8"?>
<sst xmlns="http://schemas.openxmlformats.org/spreadsheetml/2006/main" count="192" uniqueCount="58">
  <si>
    <t>№ п/п</t>
  </si>
  <si>
    <t>Должность</t>
  </si>
  <si>
    <t>Кол-во шт.ед.</t>
  </si>
  <si>
    <t>кол-во МРОТ / разряд</t>
  </si>
  <si>
    <t>МРОТ / тарифн.коэффициент</t>
  </si>
  <si>
    <t>Должностной оклад</t>
  </si>
  <si>
    <t>Всего ФОТ на месяц</t>
  </si>
  <si>
    <t>Всего, руб.</t>
  </si>
  <si>
    <t>ФОТ с отчислениями на год, руб.</t>
  </si>
  <si>
    <t>%</t>
  </si>
  <si>
    <t>сумма</t>
  </si>
  <si>
    <t>Утверждаю:</t>
  </si>
  <si>
    <t>1.0</t>
  </si>
  <si>
    <t>Отчисления,  руб.</t>
  </si>
  <si>
    <t>Ежемесячная надбавка за особые условия МС</t>
  </si>
  <si>
    <t>Ежемесячная надбавка за выслугу лет</t>
  </si>
  <si>
    <t>Ежемесячное денежное поощрение</t>
  </si>
  <si>
    <t>Единовременная выплата к отпуску, руб.</t>
  </si>
  <si>
    <t>Материальная помощь, руб.</t>
  </si>
  <si>
    <t>Ежемесячное денежное вознаграждение</t>
  </si>
  <si>
    <t>Глава</t>
  </si>
  <si>
    <t>Единовремееная премия</t>
  </si>
  <si>
    <t>Ежемесячная надбавка за сложность, напряженность в работе</t>
  </si>
  <si>
    <t>ВСЕГО</t>
  </si>
  <si>
    <t>Штатное расписание Администрации МО "Тумакский сельсовет" на 2015 г. с 01.07.2015</t>
  </si>
  <si>
    <t>Афанасьев А.И.</t>
  </si>
  <si>
    <t>Глава администрации</t>
  </si>
  <si>
    <t>МО "Новокрасинский сельсовет"</t>
  </si>
  <si>
    <r>
      <t xml:space="preserve">                             </t>
    </r>
    <r>
      <rPr>
        <b/>
        <sz val="14"/>
        <rFont val="Times New Roman"/>
        <family val="1"/>
      </rPr>
      <t xml:space="preserve">   Штатное расписание</t>
    </r>
  </si>
  <si>
    <t>ФОТ на год, руб.</t>
  </si>
  <si>
    <t>итого</t>
  </si>
  <si>
    <t>Заместитель главы</t>
  </si>
  <si>
    <t xml:space="preserve">Специалист 1  категории </t>
  </si>
  <si>
    <t>Ведущий специалист</t>
  </si>
  <si>
    <t>Главный бухгалтер</t>
  </si>
  <si>
    <t>Бухгалтер расчетной части - кассир</t>
  </si>
  <si>
    <t>Итого</t>
  </si>
  <si>
    <t>0,5</t>
  </si>
  <si>
    <t>. Глава администрации</t>
  </si>
  <si>
    <t>Ежемесячная надбавка до МРОТ</t>
  </si>
  <si>
    <t>Всего, руб.в год</t>
  </si>
  <si>
    <t>оператор</t>
  </si>
  <si>
    <t>2.0</t>
  </si>
  <si>
    <t>паромщик</t>
  </si>
  <si>
    <t>3.0</t>
  </si>
  <si>
    <t>Афанасьев А.И.____________</t>
  </si>
  <si>
    <t>надбавка за сложность и напряж.</t>
  </si>
  <si>
    <t>Классность</t>
  </si>
  <si>
    <t>Всего ФОТ на год</t>
  </si>
  <si>
    <t>Премия, руб.</t>
  </si>
  <si>
    <t>Мат. помощь, руб.</t>
  </si>
  <si>
    <t>Отчисления, руб.</t>
  </si>
  <si>
    <t>Специалист ВУС</t>
  </si>
  <si>
    <t>ИТОГО</t>
  </si>
  <si>
    <t xml:space="preserve">  </t>
  </si>
  <si>
    <t>Штатное расписание Администрации МО"Новокрасинский сельсовет" на 2018 г.</t>
  </si>
  <si>
    <t>на 2018 год</t>
  </si>
  <si>
    <t xml:space="preserve">       Штатное расписание Администрации МО"Новокрасинский сельсовет" на 2018 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</si>
</sst>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.&quot;;\-#,##0&quot;.&quot;"/>
    <numFmt numFmtId="165" formatCode="#,##0&quot;.&quot;;[Red]\-#,##0&quot;.&quot;"/>
    <numFmt numFmtId="166" formatCode="#,##0.00&quot;.&quot;;\-#,##0.00&quot;.&quot;"/>
    <numFmt numFmtId="167" formatCode="#,##0.00&quot;.&quot;;[Red]\-#,##0.00&quot;.&quot;"/>
    <numFmt numFmtId="168" formatCode="_-* #,##0&quot;.&quot;_-;\-* #,##0&quot;.&quot;_-;_-* &quot;-&quot;&quot;.&quot;_-;_-@_-"/>
    <numFmt numFmtId="169" formatCode="_-* #,##0_._-;\-* #,##0_._-;_-* &quot;-&quot;_._-;_-@_-"/>
    <numFmt numFmtId="170" formatCode="_-* #,##0.00&quot;.&quot;_-;\-* #,##0.00&quot;.&quot;_-;_-* &quot;-&quot;??&quot;.&quot;_-;_-@_-"/>
    <numFmt numFmtId="171" formatCode="_-* #,##0.00_._-;\-* #,##0.00_._-;_-* &quot;-&quot;??_._-;_-@_-"/>
    <numFmt numFmtId="172" formatCode="###,0&quot;.&quot;00&quot;.&quot;;\-###,0&quot;.&quot;00&quot;.&quot;"/>
    <numFmt numFmtId="173" formatCode="###,0&quot;.&quot;00&quot;.&quot;;[Red]\-###,0&quot;.&quot;00&quot;.&quot;"/>
    <numFmt numFmtId="174" formatCode="_-* ###,0&quot;.&quot;00&quot;.&quot;_-;\-* ###,0&quot;.&quot;00&quot;.&quot;_-;_-* &quot;-&quot;??&quot;.&quot;_-;_-@_-"/>
    <numFmt numFmtId="175" formatCode="_-* ###,0&quot;.&quot;00_._-;\-* ###,0&quot;.&quot;00_._-;_-* &quot;-&quot;??_._-;_-@_-"/>
    <numFmt numFmtId="176" formatCode="###,0&quot;.&quot;00&quot;р.&quot;;\-###,0&quot;.&quot;00&quot;р.&quot;"/>
    <numFmt numFmtId="177" formatCode="###,0&quot;.&quot;00&quot;р.&quot;;[Red]\-###,0&quot;.&quot;00&quot;р.&quot;"/>
    <numFmt numFmtId="178" formatCode="_-* ###,0&quot;.&quot;00&quot;р.&quot;_-;\-* ###,0&quot;.&quot;00&quot;р.&quot;_-;_-* &quot;-&quot;??&quot;р.&quot;_-;_-@_-"/>
    <numFmt numFmtId="179" formatCode="_-* ###,0&quot;.&quot;00_р_._-;\-* ###,0&quot;.&quot;00_р_._-;_-* &quot;-&quot;??_р_._-;_-@_-"/>
    <numFmt numFmtId="180" formatCode="&quot;$&quot;#,##0_);\(&quot;$&quot;#,##0\)"/>
    <numFmt numFmtId="181" formatCode="&quot;$&quot;#,##0_);[Red]\(&quot;$&quot;#,##0\)"/>
    <numFmt numFmtId="182" formatCode="&quot;$&quot;###,0&quot;.&quot;00_);\(&quot;$&quot;###,0&quot;.&quot;00\)"/>
    <numFmt numFmtId="183" formatCode="&quot;$&quot;###,0&quot;.&quot;00_);[Red]\(&quot;$&quot;###,0&quot;.&quot;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##,0&quot;.&quot;00_);_(&quot;$&quot;* \(###,0&quot;.&quot;00\);_(&quot;$&quot;* &quot;-&quot;??_);_(@_)"/>
    <numFmt numFmtId="187" formatCode="_(* ###,0&quot;.&quot;00_);_(* \(###,0&quot;.&quot;00\);_(* &quot;-&quot;??_);_(@_)"/>
    <numFmt numFmtId="188" formatCode="0&quot;.&quot;00000"/>
    <numFmt numFmtId="189" formatCode="0&quot;.&quot;0000"/>
    <numFmt numFmtId="190" formatCode="0&quot;.&quot;000"/>
    <numFmt numFmtId="191" formatCode="0&quot;.&quot;0"/>
    <numFmt numFmtId="192" formatCode="_(* ##,#0&quot;.&quot;0_);_(* \(##,#0&quot;.&quot;0\);_(* &quot;-&quot;??_);_(@_)"/>
    <numFmt numFmtId="193" formatCode="_(* #,##0_);_(* \(#,##0\);_(* &quot;-&quot;??_);_(@_)"/>
    <numFmt numFmtId="194" formatCode="##,#0&quot;.&quot;0"/>
    <numFmt numFmtId="195" formatCode="0&quot;.&quot;0%"/>
    <numFmt numFmtId="196" formatCode="_-* ##,#0&quot;.&quot;0_р_._-;\-* ##,#0&quot;.&quot;0_р_._-;_-* &quot;-&quot;?_р_._-;_-@_-"/>
    <numFmt numFmtId="197" formatCode="[$-FC19]d\ mmmm\ yyyy\ &quot;г.&quot;"/>
    <numFmt numFmtId="198" formatCode="0.0%"/>
    <numFmt numFmtId="199" formatCode="#,##0.0"/>
    <numFmt numFmtId="200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3" fillId="0" borderId="0" xfId="55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00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4" fontId="1" fillId="0" borderId="12" xfId="58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200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9" fontId="1" fillId="33" borderId="12" xfId="0" applyNumberFormat="1" applyFont="1" applyFill="1" applyBorder="1" applyAlignment="1">
      <alignment horizontal="center" vertical="center" wrapText="1"/>
    </xf>
    <xf numFmtId="4" fontId="1" fillId="33" borderId="12" xfId="58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4" borderId="13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194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2" xfId="58" applyNumberFormat="1" applyFont="1" applyFill="1" applyBorder="1" applyAlignment="1">
      <alignment horizontal="center" vertical="center" wrapText="1"/>
    </xf>
    <xf numFmtId="193" fontId="1" fillId="33" borderId="12" xfId="58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center"/>
    </xf>
    <xf numFmtId="3" fontId="1" fillId="33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Y28"/>
  <sheetViews>
    <sheetView zoomScale="80" zoomScaleNormal="80" zoomScalePageLayoutView="0" workbookViewId="0" topLeftCell="A1">
      <selection activeCell="P6" sqref="P6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5.57421875" style="0" customWidth="1"/>
    <col min="7" max="7" width="12.57421875" style="0" hidden="1" customWidth="1"/>
    <col min="8" max="8" width="8.28125" style="0" hidden="1" customWidth="1"/>
    <col min="9" max="9" width="11.28125" style="0" hidden="1" customWidth="1"/>
    <col min="10" max="11" width="11.00390625" style="0" hidden="1" customWidth="1"/>
    <col min="12" max="12" width="7.28125" style="0" hidden="1" customWidth="1"/>
    <col min="13" max="13" width="11.140625" style="0" hidden="1" customWidth="1"/>
    <col min="14" max="14" width="7.28125" style="0" customWidth="1"/>
    <col min="15" max="15" width="13.8515625" style="0" customWidth="1"/>
    <col min="16" max="16" width="17.421875" style="0" customWidth="1"/>
    <col min="17" max="17" width="16.7109375" style="0" customWidth="1"/>
    <col min="18" max="18" width="17.140625" style="0" customWidth="1"/>
    <col min="19" max="19" width="23.8515625" style="0" hidden="1" customWidth="1"/>
    <col min="20" max="20" width="18.28125" style="0" customWidth="1"/>
    <col min="21" max="21" width="16.00390625" style="0" customWidth="1"/>
    <col min="22" max="22" width="17.421875" style="0" customWidth="1"/>
  </cols>
  <sheetData>
    <row r="1" spans="1:25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2" t="s">
        <v>11</v>
      </c>
      <c r="V1" s="2"/>
      <c r="W1" s="3"/>
      <c r="X1" s="3"/>
      <c r="Y1" s="1"/>
    </row>
    <row r="2" spans="1:25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5"/>
      <c r="R2" s="3"/>
      <c r="S2" s="4"/>
      <c r="T2" s="4"/>
      <c r="U2" s="2" t="s">
        <v>26</v>
      </c>
      <c r="V2" s="2"/>
      <c r="W2" s="3"/>
      <c r="X2" s="3"/>
      <c r="Y2" s="1"/>
    </row>
    <row r="3" spans="1:25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2" t="s">
        <v>25</v>
      </c>
      <c r="V3" s="2"/>
      <c r="W3" s="3"/>
      <c r="X3" s="3"/>
      <c r="Y3" s="1"/>
    </row>
    <row r="4" spans="1:25" ht="24.75" customHeight="1">
      <c r="A4" s="3"/>
      <c r="B4" s="3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27</v>
      </c>
      <c r="P4" s="4"/>
      <c r="Q4" s="3"/>
      <c r="R4" s="3"/>
      <c r="S4" s="3"/>
      <c r="T4" s="3"/>
      <c r="U4" s="3"/>
      <c r="V4" s="3"/>
      <c r="W4" s="3"/>
      <c r="X4" s="3"/>
      <c r="Y4" s="1"/>
    </row>
    <row r="5" spans="1:25" ht="24.75" customHeight="1">
      <c r="A5" s="3"/>
      <c r="B5" s="3"/>
      <c r="C5" s="3"/>
      <c r="D5" s="3"/>
      <c r="E5" s="3"/>
      <c r="F5" s="3"/>
      <c r="G5" s="6" t="s">
        <v>24</v>
      </c>
      <c r="H5" s="7"/>
      <c r="I5" s="7"/>
      <c r="J5" s="7"/>
      <c r="K5" s="7"/>
      <c r="L5" s="7"/>
      <c r="M5" s="7"/>
      <c r="N5" s="7"/>
      <c r="O5" s="6"/>
      <c r="P5" s="4" t="s">
        <v>56</v>
      </c>
      <c r="Q5" s="3"/>
      <c r="R5" s="3"/>
      <c r="S5" s="3"/>
      <c r="T5" s="3"/>
      <c r="U5" s="3"/>
      <c r="V5" s="3"/>
      <c r="W5" s="3"/>
      <c r="X5" s="3"/>
      <c r="Y5" s="1"/>
    </row>
    <row r="6" spans="1:25" ht="24.75" customHeight="1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</row>
    <row r="7" spans="1:25" ht="60.75" customHeight="1">
      <c r="A7" s="89" t="s">
        <v>0</v>
      </c>
      <c r="B7" s="89" t="s">
        <v>1</v>
      </c>
      <c r="C7" s="89" t="s">
        <v>2</v>
      </c>
      <c r="D7" s="83" t="s">
        <v>3</v>
      </c>
      <c r="E7" s="89" t="s">
        <v>4</v>
      </c>
      <c r="F7" s="89" t="s">
        <v>19</v>
      </c>
      <c r="G7" s="89" t="s">
        <v>5</v>
      </c>
      <c r="H7" s="85" t="s">
        <v>14</v>
      </c>
      <c r="I7" s="92"/>
      <c r="J7" s="85" t="s">
        <v>22</v>
      </c>
      <c r="K7" s="86"/>
      <c r="L7" s="85" t="s">
        <v>15</v>
      </c>
      <c r="M7" s="86"/>
      <c r="N7" s="85" t="s">
        <v>16</v>
      </c>
      <c r="O7" s="86"/>
      <c r="P7" s="89" t="s">
        <v>6</v>
      </c>
      <c r="Q7" s="89" t="s">
        <v>21</v>
      </c>
      <c r="R7" s="89" t="s">
        <v>17</v>
      </c>
      <c r="S7" s="89" t="s">
        <v>18</v>
      </c>
      <c r="T7" s="89" t="s">
        <v>7</v>
      </c>
      <c r="U7" s="89" t="s">
        <v>13</v>
      </c>
      <c r="V7" s="89" t="s">
        <v>8</v>
      </c>
      <c r="W7" s="8"/>
      <c r="X7" s="8"/>
      <c r="Y7" s="1"/>
    </row>
    <row r="8" spans="1:25" ht="39.75" customHeight="1">
      <c r="A8" s="90"/>
      <c r="B8" s="90"/>
      <c r="C8" s="90"/>
      <c r="D8" s="84"/>
      <c r="E8" s="90"/>
      <c r="F8" s="90"/>
      <c r="G8" s="90"/>
      <c r="H8" s="9" t="s">
        <v>9</v>
      </c>
      <c r="I8" s="9" t="s">
        <v>10</v>
      </c>
      <c r="J8" s="9" t="s">
        <v>9</v>
      </c>
      <c r="K8" s="9" t="s">
        <v>10</v>
      </c>
      <c r="L8" s="9" t="s">
        <v>9</v>
      </c>
      <c r="M8" s="9" t="s">
        <v>10</v>
      </c>
      <c r="N8" s="9" t="s">
        <v>9</v>
      </c>
      <c r="O8" s="9" t="s">
        <v>10</v>
      </c>
      <c r="P8" s="90"/>
      <c r="Q8" s="90"/>
      <c r="R8" s="90"/>
      <c r="S8" s="90"/>
      <c r="T8" s="90"/>
      <c r="U8" s="90"/>
      <c r="V8" s="91"/>
      <c r="W8" s="8"/>
      <c r="X8" s="8"/>
      <c r="Y8" s="1"/>
    </row>
    <row r="9" spans="1:25" ht="21" customHeigh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4</v>
      </c>
      <c r="G9" s="11">
        <v>4</v>
      </c>
      <c r="H9" s="11">
        <v>5</v>
      </c>
      <c r="I9" s="11">
        <v>6</v>
      </c>
      <c r="J9" s="11"/>
      <c r="K9" s="11"/>
      <c r="L9" s="11">
        <v>7</v>
      </c>
      <c r="M9" s="11">
        <v>8</v>
      </c>
      <c r="N9" s="11">
        <v>5</v>
      </c>
      <c r="O9" s="11">
        <v>6</v>
      </c>
      <c r="P9" s="11">
        <v>7</v>
      </c>
      <c r="Q9" s="11">
        <v>9</v>
      </c>
      <c r="R9" s="11">
        <v>10</v>
      </c>
      <c r="S9" s="11">
        <v>11</v>
      </c>
      <c r="T9" s="11">
        <v>12</v>
      </c>
      <c r="U9" s="11">
        <v>13</v>
      </c>
      <c r="V9" s="11">
        <v>14</v>
      </c>
      <c r="W9" s="8"/>
      <c r="X9" s="8"/>
      <c r="Y9" s="1"/>
    </row>
    <row r="10" spans="1:25" ht="51" customHeight="1">
      <c r="A10" s="10">
        <v>1</v>
      </c>
      <c r="B10" s="12" t="s">
        <v>20</v>
      </c>
      <c r="C10" s="11" t="s">
        <v>12</v>
      </c>
      <c r="D10" s="11"/>
      <c r="E10" s="11"/>
      <c r="F10" s="13">
        <v>18252</v>
      </c>
      <c r="G10" s="13"/>
      <c r="H10" s="13"/>
      <c r="I10" s="13"/>
      <c r="J10" s="13"/>
      <c r="K10" s="13"/>
      <c r="L10" s="13"/>
      <c r="M10" s="13"/>
      <c r="N10" s="14">
        <v>0.2</v>
      </c>
      <c r="O10" s="13">
        <f>F10*N10</f>
        <v>3650.4</v>
      </c>
      <c r="P10" s="13">
        <f>F10+O10</f>
        <v>21902.4</v>
      </c>
      <c r="Q10" s="13">
        <v>18252</v>
      </c>
      <c r="R10" s="13">
        <f>F10</f>
        <v>18252</v>
      </c>
      <c r="S10" s="13"/>
      <c r="T10" s="13">
        <f>P10*12+Q10+R10</f>
        <v>299332.80000000005</v>
      </c>
      <c r="U10" s="13">
        <f>T10*30.2%</f>
        <v>90398.5056</v>
      </c>
      <c r="V10" s="13">
        <f>T10+U10</f>
        <v>389731.3056000001</v>
      </c>
      <c r="W10" s="8"/>
      <c r="X10" s="8"/>
      <c r="Y10" s="1"/>
    </row>
    <row r="11" spans="1:24" s="2" customFormat="1" ht="42" customHeight="1">
      <c r="A11" s="87" t="s">
        <v>23</v>
      </c>
      <c r="B11" s="88"/>
      <c r="C11" s="15" t="s">
        <v>12</v>
      </c>
      <c r="D11" s="16"/>
      <c r="E11" s="16"/>
      <c r="F11" s="17">
        <f>F10</f>
        <v>18252</v>
      </c>
      <c r="G11" s="17"/>
      <c r="H11" s="17"/>
      <c r="I11" s="17"/>
      <c r="J11" s="17"/>
      <c r="K11" s="17"/>
      <c r="L11" s="17"/>
      <c r="M11" s="17"/>
      <c r="N11" s="18">
        <v>0.2</v>
      </c>
      <c r="O11" s="17">
        <f aca="true" t="shared" si="0" ref="O11:V11">O10</f>
        <v>3650.4</v>
      </c>
      <c r="P11" s="17">
        <f t="shared" si="0"/>
        <v>21902.4</v>
      </c>
      <c r="Q11" s="17">
        <f t="shared" si="0"/>
        <v>18252</v>
      </c>
      <c r="R11" s="17">
        <f t="shared" si="0"/>
        <v>18252</v>
      </c>
      <c r="S11" s="17"/>
      <c r="T11" s="17">
        <f t="shared" si="0"/>
        <v>299332.80000000005</v>
      </c>
      <c r="U11" s="17">
        <f t="shared" si="0"/>
        <v>90398.5056</v>
      </c>
      <c r="V11" s="17">
        <f t="shared" si="0"/>
        <v>389731.3056000001</v>
      </c>
      <c r="W11" s="4"/>
      <c r="X11" s="4"/>
    </row>
    <row r="12" spans="1:24" ht="18.75">
      <c r="A12" s="19"/>
      <c r="B12" s="19"/>
      <c r="C12" s="19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0"/>
      <c r="P12" s="20"/>
      <c r="Q12" s="20"/>
      <c r="R12" s="20"/>
      <c r="S12" s="20"/>
      <c r="T12" s="19"/>
      <c r="U12" s="19"/>
      <c r="V12" s="19"/>
      <c r="W12" s="19"/>
      <c r="X12" s="19"/>
    </row>
    <row r="13" spans="1:24" ht="18.75">
      <c r="A13" s="19"/>
      <c r="B13" s="19"/>
      <c r="C13" s="19"/>
      <c r="D13" s="19"/>
      <c r="E13" s="19"/>
      <c r="F13" s="19"/>
      <c r="G13" s="3"/>
      <c r="H13" s="3"/>
      <c r="I13" s="3"/>
      <c r="J13" s="3"/>
      <c r="K13" s="3"/>
      <c r="L13" s="3"/>
      <c r="M13" s="3"/>
      <c r="N13" s="3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8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8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8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8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8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8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8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8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8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8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8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</sheetData>
  <sheetProtection/>
  <mergeCells count="19">
    <mergeCell ref="V7:V8"/>
    <mergeCell ref="H7:I7"/>
    <mergeCell ref="L7:M7"/>
    <mergeCell ref="N7:O7"/>
    <mergeCell ref="F7:F8"/>
    <mergeCell ref="Q7:Q8"/>
    <mergeCell ref="U7:U8"/>
    <mergeCell ref="T7:T8"/>
    <mergeCell ref="R7:R8"/>
    <mergeCell ref="D7:D8"/>
    <mergeCell ref="J7:K7"/>
    <mergeCell ref="A11:B11"/>
    <mergeCell ref="S7:S8"/>
    <mergeCell ref="B7:B8"/>
    <mergeCell ref="E7:E8"/>
    <mergeCell ref="G7:G8"/>
    <mergeCell ref="P7:P8"/>
    <mergeCell ref="C7:C8"/>
    <mergeCell ref="A7:A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4">
      <selection activeCell="F7" sqref="F7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2.57421875" style="0" customWidth="1"/>
    <col min="7" max="7" width="8.28125" style="0" customWidth="1"/>
    <col min="8" max="8" width="11.28125" style="0" bestFit="1" customWidth="1"/>
    <col min="9" max="9" width="7.28125" style="0" customWidth="1"/>
    <col min="10" max="10" width="11.140625" style="0" bestFit="1" customWidth="1"/>
    <col min="11" max="11" width="7.28125" style="0" customWidth="1"/>
    <col min="12" max="12" width="11.140625" style="0" bestFit="1" customWidth="1"/>
    <col min="13" max="13" width="12.57421875" style="0" bestFit="1" customWidth="1"/>
    <col min="14" max="14" width="13.57421875" style="0" customWidth="1"/>
    <col min="15" max="15" width="11.28125" style="0" hidden="1" customWidth="1"/>
    <col min="16" max="16" width="0.13671875" style="0" hidden="1" customWidth="1"/>
    <col min="17" max="17" width="12.7109375" style="0" customWidth="1"/>
    <col min="18" max="18" width="13.28125" style="0" customWidth="1"/>
    <col min="19" max="19" width="14.28125" style="0" customWidth="1"/>
    <col min="20" max="20" width="16.140625" style="0" customWidth="1"/>
  </cols>
  <sheetData>
    <row r="1" spans="1:23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11</v>
      </c>
      <c r="R1" s="2"/>
      <c r="S1" s="1"/>
      <c r="T1" s="1"/>
      <c r="U1" s="1"/>
      <c r="V1" s="1"/>
      <c r="W1" s="1"/>
    </row>
    <row r="2" spans="1:23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2" t="s">
        <v>26</v>
      </c>
      <c r="R2" s="2"/>
      <c r="S2" s="1"/>
      <c r="T2" s="1"/>
      <c r="U2" s="1"/>
      <c r="V2" s="1"/>
      <c r="W2" s="1"/>
    </row>
    <row r="3" spans="1:23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25</v>
      </c>
      <c r="R3" s="2"/>
      <c r="S3" s="1"/>
      <c r="T3" s="1"/>
      <c r="U3" s="1"/>
      <c r="V3" s="1"/>
      <c r="W3" s="1"/>
    </row>
    <row r="4" spans="1:23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4.75" customHeight="1">
      <c r="A7" s="1"/>
      <c r="B7" s="1"/>
      <c r="C7" s="1"/>
      <c r="D7" s="1"/>
      <c r="E7" s="1"/>
      <c r="F7" s="22" t="s">
        <v>55</v>
      </c>
      <c r="G7" s="23"/>
      <c r="H7" s="23"/>
      <c r="I7" s="23"/>
      <c r="J7" s="23"/>
      <c r="K7" s="23"/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.75" customHeight="1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51" customHeight="1">
      <c r="A9" s="93" t="s">
        <v>0</v>
      </c>
      <c r="B9" s="93" t="s">
        <v>1</v>
      </c>
      <c r="C9" s="93" t="s">
        <v>2</v>
      </c>
      <c r="D9" s="95" t="s">
        <v>3</v>
      </c>
      <c r="E9" s="93" t="s">
        <v>4</v>
      </c>
      <c r="F9" s="93" t="s">
        <v>5</v>
      </c>
      <c r="G9" s="98" t="s">
        <v>14</v>
      </c>
      <c r="H9" s="99"/>
      <c r="I9" s="98" t="s">
        <v>15</v>
      </c>
      <c r="J9" s="100"/>
      <c r="K9" s="98" t="s">
        <v>16</v>
      </c>
      <c r="L9" s="100"/>
      <c r="M9" s="93" t="s">
        <v>6</v>
      </c>
      <c r="N9" s="93" t="s">
        <v>29</v>
      </c>
      <c r="O9" s="93" t="s">
        <v>21</v>
      </c>
      <c r="P9" s="93" t="s">
        <v>17</v>
      </c>
      <c r="Q9" s="93" t="s">
        <v>18</v>
      </c>
      <c r="R9" s="93" t="s">
        <v>7</v>
      </c>
      <c r="S9" s="93" t="s">
        <v>13</v>
      </c>
      <c r="T9" s="93" t="s">
        <v>8</v>
      </c>
      <c r="U9" s="24"/>
      <c r="V9" s="24"/>
      <c r="W9" s="1"/>
    </row>
    <row r="10" spans="1:23" ht="39.75" customHeight="1">
      <c r="A10" s="94"/>
      <c r="B10" s="94"/>
      <c r="C10" s="94"/>
      <c r="D10" s="96"/>
      <c r="E10" s="94"/>
      <c r="F10" s="94"/>
      <c r="G10" s="25" t="s">
        <v>9</v>
      </c>
      <c r="H10" s="25" t="s">
        <v>10</v>
      </c>
      <c r="I10" s="25" t="s">
        <v>9</v>
      </c>
      <c r="J10" s="25" t="s">
        <v>10</v>
      </c>
      <c r="K10" s="25" t="s">
        <v>9</v>
      </c>
      <c r="L10" s="25" t="s">
        <v>10</v>
      </c>
      <c r="M10" s="94"/>
      <c r="N10" s="94"/>
      <c r="O10" s="94"/>
      <c r="P10" s="94"/>
      <c r="Q10" s="94"/>
      <c r="R10" s="94"/>
      <c r="S10" s="94"/>
      <c r="T10" s="97"/>
      <c r="U10" s="24"/>
      <c r="V10" s="24"/>
      <c r="W10" s="1"/>
    </row>
    <row r="11" spans="1:23" ht="24.75" customHeight="1">
      <c r="A11" s="26">
        <v>1</v>
      </c>
      <c r="B11" s="27">
        <v>1</v>
      </c>
      <c r="C11" s="27">
        <v>2</v>
      </c>
      <c r="D11" s="27">
        <v>4</v>
      </c>
      <c r="E11" s="27">
        <v>5</v>
      </c>
      <c r="F11" s="27">
        <v>4</v>
      </c>
      <c r="G11" s="27">
        <v>5</v>
      </c>
      <c r="H11" s="27">
        <v>6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/>
      <c r="P11" s="27">
        <v>13</v>
      </c>
      <c r="Q11" s="27">
        <v>15</v>
      </c>
      <c r="R11" s="27">
        <v>16</v>
      </c>
      <c r="S11" s="27">
        <v>17</v>
      </c>
      <c r="T11" s="27">
        <v>18</v>
      </c>
      <c r="U11" s="24"/>
      <c r="V11" s="24"/>
      <c r="W11" s="1"/>
    </row>
    <row r="12" spans="1:23" ht="24.75" customHeight="1" hidden="1">
      <c r="A12" s="28"/>
      <c r="B12" s="29" t="s">
        <v>20</v>
      </c>
      <c r="C12" s="30" t="s">
        <v>12</v>
      </c>
      <c r="D12" s="30"/>
      <c r="E12" s="30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1"/>
      <c r="R12" s="31">
        <f>N12+O12+P12</f>
        <v>0</v>
      </c>
      <c r="S12" s="31">
        <f>R12*30.2%</f>
        <v>0</v>
      </c>
      <c r="T12" s="31">
        <f>R12+S12</f>
        <v>0</v>
      </c>
      <c r="U12" s="24"/>
      <c r="V12" s="24"/>
      <c r="W12" s="1"/>
    </row>
    <row r="13" spans="1:23" ht="24.75" customHeight="1" hidden="1">
      <c r="A13" s="33"/>
      <c r="B13" s="34" t="s">
        <v>30</v>
      </c>
      <c r="C13" s="34" t="s">
        <v>12</v>
      </c>
      <c r="D13" s="34"/>
      <c r="E13" s="34"/>
      <c r="F13" s="35"/>
      <c r="G13" s="35"/>
      <c r="H13" s="35"/>
      <c r="I13" s="35"/>
      <c r="J13" s="35"/>
      <c r="K13" s="36"/>
      <c r="L13" s="35"/>
      <c r="M13" s="37"/>
      <c r="N13" s="37"/>
      <c r="O13" s="37"/>
      <c r="P13" s="37"/>
      <c r="Q13" s="37"/>
      <c r="R13" s="37">
        <f>R12</f>
        <v>0</v>
      </c>
      <c r="S13" s="37">
        <f>S12</f>
        <v>0</v>
      </c>
      <c r="T13" s="37">
        <f>T12</f>
        <v>0</v>
      </c>
      <c r="U13" s="24"/>
      <c r="V13" s="24"/>
      <c r="W13" s="1"/>
    </row>
    <row r="14" spans="1:23" ht="24.75" customHeight="1" hidden="1">
      <c r="A14" s="28">
        <v>1</v>
      </c>
      <c r="B14" s="29" t="s">
        <v>31</v>
      </c>
      <c r="C14" s="30" t="s">
        <v>12</v>
      </c>
      <c r="D14" s="30"/>
      <c r="E14" s="30"/>
      <c r="F14" s="31"/>
      <c r="G14" s="32"/>
      <c r="H14" s="31"/>
      <c r="I14" s="32"/>
      <c r="J14" s="30"/>
      <c r="K14" s="32"/>
      <c r="L14" s="38"/>
      <c r="M14" s="31"/>
      <c r="N14" s="31"/>
      <c r="O14" s="31"/>
      <c r="P14" s="31"/>
      <c r="Q14" s="31"/>
      <c r="R14" s="31"/>
      <c r="S14" s="31"/>
      <c r="T14" s="31"/>
      <c r="U14" s="24"/>
      <c r="V14" s="24"/>
      <c r="W14" s="1"/>
    </row>
    <row r="15" spans="1:23" ht="32.25" customHeight="1">
      <c r="A15" s="28">
        <v>1</v>
      </c>
      <c r="B15" s="39" t="s">
        <v>32</v>
      </c>
      <c r="C15" s="30">
        <v>0.5</v>
      </c>
      <c r="D15" s="30"/>
      <c r="E15" s="30"/>
      <c r="F15" s="31">
        <v>1455</v>
      </c>
      <c r="G15" s="32">
        <v>0.6</v>
      </c>
      <c r="H15" s="31">
        <f>F15*G15</f>
        <v>873</v>
      </c>
      <c r="I15" s="32">
        <v>0.15</v>
      </c>
      <c r="J15" s="31">
        <f>F15*I15</f>
        <v>218.25</v>
      </c>
      <c r="K15" s="32">
        <v>0.7</v>
      </c>
      <c r="L15" s="31">
        <f>F15*K15</f>
        <v>1018.4999999999999</v>
      </c>
      <c r="M15" s="31">
        <v>3565</v>
      </c>
      <c r="N15" s="31">
        <f>M15*12</f>
        <v>42780</v>
      </c>
      <c r="O15" s="31"/>
      <c r="P15" s="31"/>
      <c r="Q15" s="31">
        <v>2910.4</v>
      </c>
      <c r="R15" s="31">
        <f>N15+Q15</f>
        <v>45690.4</v>
      </c>
      <c r="S15" s="31">
        <f>R15*30.2%</f>
        <v>13798.5008</v>
      </c>
      <c r="T15" s="31">
        <f>R15+S15</f>
        <v>59488.9008</v>
      </c>
      <c r="U15" s="24"/>
      <c r="V15" s="24"/>
      <c r="W15" s="1"/>
    </row>
    <row r="16" spans="1:23" ht="31.5" customHeight="1" hidden="1">
      <c r="A16" s="40">
        <v>2</v>
      </c>
      <c r="B16" s="41" t="s">
        <v>33</v>
      </c>
      <c r="C16" s="42" t="s">
        <v>12</v>
      </c>
      <c r="D16" s="41">
        <v>0</v>
      </c>
      <c r="E16" s="41"/>
      <c r="F16" s="43">
        <v>3182.4</v>
      </c>
      <c r="G16" s="44">
        <v>0.9</v>
      </c>
      <c r="H16" s="45">
        <f>F16*G16</f>
        <v>2864.1600000000003</v>
      </c>
      <c r="I16" s="44">
        <v>0.3</v>
      </c>
      <c r="J16" s="43">
        <f>F16*I16</f>
        <v>954.72</v>
      </c>
      <c r="K16" s="44">
        <v>0.8</v>
      </c>
      <c r="L16" s="45">
        <f>F16*K16</f>
        <v>2545.92</v>
      </c>
      <c r="M16" s="31">
        <f>F16+H16+J16+L16</f>
        <v>9547.2</v>
      </c>
      <c r="N16" s="31">
        <f>M16*12</f>
        <v>114566.40000000001</v>
      </c>
      <c r="O16" s="31"/>
      <c r="P16" s="43">
        <f>F16</f>
        <v>3182.4</v>
      </c>
      <c r="Q16" s="43">
        <f>F16*2</f>
        <v>6364.8</v>
      </c>
      <c r="R16" s="31">
        <f>N16+P16+Q16</f>
        <v>124113.6</v>
      </c>
      <c r="S16" s="31">
        <f>R16*30.2%</f>
        <v>37482.3072</v>
      </c>
      <c r="T16" s="31">
        <f>R16+S16</f>
        <v>161595.90720000002</v>
      </c>
      <c r="U16" s="24"/>
      <c r="V16" s="24"/>
      <c r="W16" s="1"/>
    </row>
    <row r="17" spans="1:20" s="1" customFormat="1" ht="24.75" customHeight="1" hidden="1">
      <c r="A17" s="46">
        <v>1</v>
      </c>
      <c r="B17" s="47" t="s">
        <v>34</v>
      </c>
      <c r="C17" s="48" t="s">
        <v>12</v>
      </c>
      <c r="D17" s="47">
        <v>0</v>
      </c>
      <c r="E17" s="47"/>
      <c r="F17" s="49"/>
      <c r="G17" s="50"/>
      <c r="H17" s="51"/>
      <c r="I17" s="50"/>
      <c r="J17" s="49"/>
      <c r="K17" s="52"/>
      <c r="L17" s="52"/>
      <c r="M17" s="49"/>
      <c r="N17" s="49"/>
      <c r="O17" s="52"/>
      <c r="P17" s="49"/>
      <c r="Q17" s="49"/>
      <c r="R17" s="53"/>
      <c r="S17" s="53"/>
      <c r="T17" s="54"/>
    </row>
    <row r="18" spans="1:20" s="1" customFormat="1" ht="32.25" customHeight="1" hidden="1">
      <c r="A18" s="46">
        <v>2</v>
      </c>
      <c r="B18" s="47" t="s">
        <v>35</v>
      </c>
      <c r="C18" s="48" t="s">
        <v>12</v>
      </c>
      <c r="D18" s="47">
        <v>0</v>
      </c>
      <c r="E18" s="47"/>
      <c r="F18" s="49"/>
      <c r="G18" s="50"/>
      <c r="H18" s="51"/>
      <c r="I18" s="50"/>
      <c r="J18" s="49"/>
      <c r="K18" s="52"/>
      <c r="L18" s="52"/>
      <c r="M18" s="49"/>
      <c r="N18" s="49"/>
      <c r="O18" s="52"/>
      <c r="P18" s="49"/>
      <c r="Q18" s="49"/>
      <c r="R18" s="53"/>
      <c r="S18" s="53"/>
      <c r="T18" s="54"/>
    </row>
    <row r="19" spans="1:20" s="1" customFormat="1" ht="33.75" customHeight="1" hidden="1">
      <c r="A19" s="46"/>
      <c r="B19" s="47"/>
      <c r="C19" s="48"/>
      <c r="D19" s="47">
        <v>0</v>
      </c>
      <c r="E19" s="47"/>
      <c r="F19" s="49"/>
      <c r="G19" s="50"/>
      <c r="H19" s="51"/>
      <c r="I19" s="50"/>
      <c r="J19" s="49">
        <f>F19*I19</f>
        <v>0</v>
      </c>
      <c r="K19" s="52"/>
      <c r="L19" s="52"/>
      <c r="M19" s="49" t="e">
        <f>F19+#REF!+J19</f>
        <v>#REF!</v>
      </c>
      <c r="N19" s="49" t="e">
        <f>M19*12</f>
        <v>#REF!</v>
      </c>
      <c r="O19" s="52"/>
      <c r="P19" s="49"/>
      <c r="Q19" s="49"/>
      <c r="R19" s="53"/>
      <c r="S19" s="53">
        <f>R19*30.2%</f>
        <v>0</v>
      </c>
      <c r="T19" s="54">
        <f>R19+S19</f>
        <v>0</v>
      </c>
    </row>
    <row r="20" spans="1:20" s="1" customFormat="1" ht="62.25" customHeight="1" hidden="1">
      <c r="A20" s="46"/>
      <c r="B20" s="47"/>
      <c r="C20" s="48"/>
      <c r="D20" s="47"/>
      <c r="E20" s="47"/>
      <c r="F20" s="49"/>
      <c r="G20" s="50"/>
      <c r="H20" s="51"/>
      <c r="I20" s="50"/>
      <c r="J20" s="49"/>
      <c r="K20" s="52"/>
      <c r="L20" s="52"/>
      <c r="M20" s="49" t="e">
        <f>F20+#REF!+J20</f>
        <v>#REF!</v>
      </c>
      <c r="N20" s="49" t="e">
        <f>M20*12</f>
        <v>#REF!</v>
      </c>
      <c r="O20" s="52"/>
      <c r="P20" s="49"/>
      <c r="Q20" s="49"/>
      <c r="R20" s="53" t="e">
        <f>N20+P20+Q20</f>
        <v>#REF!</v>
      </c>
      <c r="S20" s="53" t="e">
        <f>R20*30.2%</f>
        <v>#REF!</v>
      </c>
      <c r="T20" s="54" t="e">
        <f>R20+S20</f>
        <v>#REF!</v>
      </c>
    </row>
    <row r="21" spans="1:20" s="2" customFormat="1" ht="24.75" customHeight="1">
      <c r="A21" s="55"/>
      <c r="B21" s="56" t="s">
        <v>36</v>
      </c>
      <c r="C21" s="57" t="s">
        <v>37</v>
      </c>
      <c r="D21" s="58"/>
      <c r="E21" s="58">
        <v>960</v>
      </c>
      <c r="F21" s="59">
        <f>F15</f>
        <v>1455</v>
      </c>
      <c r="G21" s="59"/>
      <c r="H21" s="59">
        <f>H15</f>
        <v>873</v>
      </c>
      <c r="I21" s="59"/>
      <c r="J21" s="59">
        <f>J15</f>
        <v>218.25</v>
      </c>
      <c r="K21" s="59"/>
      <c r="L21" s="59">
        <f>L15</f>
        <v>1018.4999999999999</v>
      </c>
      <c r="M21" s="59">
        <f>M15</f>
        <v>3565</v>
      </c>
      <c r="N21" s="59">
        <f aca="true" t="shared" si="0" ref="N21:T21">N15</f>
        <v>42780</v>
      </c>
      <c r="O21" s="59">
        <f t="shared" si="0"/>
        <v>0</v>
      </c>
      <c r="P21" s="59">
        <f t="shared" si="0"/>
        <v>0</v>
      </c>
      <c r="Q21" s="59">
        <f t="shared" si="0"/>
        <v>2910.4</v>
      </c>
      <c r="R21" s="59">
        <f t="shared" si="0"/>
        <v>45690.4</v>
      </c>
      <c r="S21" s="59">
        <f t="shared" si="0"/>
        <v>13798.5008</v>
      </c>
      <c r="T21" s="59">
        <f t="shared" si="0"/>
        <v>59488.9008</v>
      </c>
    </row>
    <row r="22" spans="6:17" ht="15.75">
      <c r="F22" s="60"/>
      <c r="G22" s="60"/>
      <c r="H22" s="60"/>
      <c r="I22" s="60"/>
      <c r="J22" s="60"/>
      <c r="K22" s="60"/>
      <c r="L22" s="61"/>
      <c r="M22" s="61"/>
      <c r="N22" s="61"/>
      <c r="O22" s="61"/>
      <c r="P22" s="61"/>
      <c r="Q22" s="61"/>
    </row>
    <row r="23" spans="6:11" ht="15.75">
      <c r="F23" s="1"/>
      <c r="G23" s="1"/>
      <c r="H23" s="1"/>
      <c r="I23" s="1"/>
      <c r="J23" s="1"/>
      <c r="K23" s="1"/>
    </row>
  </sheetData>
  <sheetProtection/>
  <mergeCells count="17">
    <mergeCell ref="P9:P10"/>
    <mergeCell ref="Q9:Q10"/>
    <mergeCell ref="R9:R10"/>
    <mergeCell ref="S9:S10"/>
    <mergeCell ref="T9:T10"/>
    <mergeCell ref="G9:H9"/>
    <mergeCell ref="I9:J9"/>
    <mergeCell ref="K9:L9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2.57421875" style="0" customWidth="1"/>
    <col min="7" max="7" width="8.28125" style="0" hidden="1" customWidth="1"/>
    <col min="8" max="8" width="11.28125" style="0" hidden="1" customWidth="1"/>
    <col min="9" max="9" width="7.28125" style="0" hidden="1" customWidth="1"/>
    <col min="10" max="10" width="11.140625" style="0" hidden="1" customWidth="1"/>
    <col min="11" max="11" width="7.28125" style="0" hidden="1" customWidth="1"/>
    <col min="12" max="12" width="11.140625" style="0" hidden="1" customWidth="1"/>
    <col min="13" max="13" width="12.57421875" style="0" bestFit="1" customWidth="1"/>
    <col min="14" max="14" width="0.13671875" style="0" hidden="1" customWidth="1"/>
    <col min="15" max="15" width="15.57421875" style="0" hidden="1" customWidth="1"/>
    <col min="16" max="16" width="4.140625" style="0" hidden="1" customWidth="1"/>
    <col min="17" max="17" width="13.28125" style="0" customWidth="1"/>
    <col min="18" max="18" width="14.28125" style="0" customWidth="1"/>
    <col min="19" max="19" width="16.140625" style="0" customWidth="1"/>
  </cols>
  <sheetData>
    <row r="1" spans="1:2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</v>
      </c>
      <c r="Q1" s="4"/>
      <c r="R1" s="2" t="s">
        <v>11</v>
      </c>
      <c r="S1" s="2"/>
      <c r="T1" s="1"/>
      <c r="U1" s="1"/>
      <c r="V1" s="1"/>
    </row>
    <row r="2" spans="1:22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2" t="s">
        <v>38</v>
      </c>
      <c r="Q2" s="4"/>
      <c r="R2" s="2" t="s">
        <v>26</v>
      </c>
      <c r="S2" s="2"/>
      <c r="T2" s="1"/>
      <c r="U2" s="1"/>
      <c r="V2" s="1"/>
    </row>
    <row r="3" spans="1:22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25</v>
      </c>
      <c r="Q3" s="4"/>
      <c r="R3" s="2" t="s">
        <v>25</v>
      </c>
      <c r="S3" s="2"/>
      <c r="T3" s="1"/>
      <c r="U3" s="1"/>
      <c r="V3" s="1"/>
    </row>
    <row r="4" spans="1:22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4.75" customHeight="1">
      <c r="A7" s="105" t="s">
        <v>55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"/>
      <c r="V7" s="1"/>
    </row>
    <row r="8" spans="1:22" ht="24.75" customHeight="1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51" customHeight="1">
      <c r="A9" s="93" t="s">
        <v>0</v>
      </c>
      <c r="B9" s="93" t="s">
        <v>1</v>
      </c>
      <c r="C9" s="93" t="s">
        <v>2</v>
      </c>
      <c r="D9" s="95" t="s">
        <v>3</v>
      </c>
      <c r="E9" s="93" t="s">
        <v>4</v>
      </c>
      <c r="F9" s="93" t="s">
        <v>5</v>
      </c>
      <c r="G9" s="98" t="s">
        <v>39</v>
      </c>
      <c r="H9" s="99"/>
      <c r="I9" s="98" t="s">
        <v>15</v>
      </c>
      <c r="J9" s="100"/>
      <c r="K9" s="98" t="s">
        <v>16</v>
      </c>
      <c r="L9" s="100"/>
      <c r="M9" s="93" t="s">
        <v>6</v>
      </c>
      <c r="N9" s="93" t="s">
        <v>21</v>
      </c>
      <c r="O9" s="93" t="s">
        <v>17</v>
      </c>
      <c r="P9" s="93" t="s">
        <v>18</v>
      </c>
      <c r="Q9" s="93" t="s">
        <v>40</v>
      </c>
      <c r="R9" s="93" t="s">
        <v>13</v>
      </c>
      <c r="S9" s="93" t="s">
        <v>8</v>
      </c>
      <c r="T9" s="24"/>
      <c r="U9" s="24"/>
      <c r="V9" s="1"/>
    </row>
    <row r="10" spans="1:22" ht="39.75" customHeight="1">
      <c r="A10" s="94"/>
      <c r="B10" s="94"/>
      <c r="C10" s="94"/>
      <c r="D10" s="96"/>
      <c r="E10" s="94"/>
      <c r="F10" s="94"/>
      <c r="G10" s="25" t="s">
        <v>9</v>
      </c>
      <c r="H10" s="25" t="s">
        <v>10</v>
      </c>
      <c r="I10" s="25" t="s">
        <v>9</v>
      </c>
      <c r="J10" s="25" t="s">
        <v>10</v>
      </c>
      <c r="K10" s="25" t="s">
        <v>9</v>
      </c>
      <c r="L10" s="25" t="s">
        <v>10</v>
      </c>
      <c r="M10" s="94"/>
      <c r="N10" s="94"/>
      <c r="O10" s="94"/>
      <c r="P10" s="94"/>
      <c r="Q10" s="94"/>
      <c r="R10" s="94"/>
      <c r="S10" s="97"/>
      <c r="T10" s="24"/>
      <c r="U10" s="24"/>
      <c r="V10" s="1"/>
    </row>
    <row r="11" spans="1:22" ht="24.75" customHeight="1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5</v>
      </c>
      <c r="G11" s="27">
        <v>5</v>
      </c>
      <c r="H11" s="27">
        <v>6</v>
      </c>
      <c r="I11" s="27">
        <v>7</v>
      </c>
      <c r="J11" s="27">
        <v>8</v>
      </c>
      <c r="K11" s="27">
        <v>9</v>
      </c>
      <c r="L11" s="27">
        <v>10</v>
      </c>
      <c r="M11" s="27">
        <v>8</v>
      </c>
      <c r="N11" s="27"/>
      <c r="O11" s="27">
        <v>13</v>
      </c>
      <c r="P11" s="27">
        <v>14</v>
      </c>
      <c r="Q11" s="27">
        <v>10</v>
      </c>
      <c r="R11" s="27">
        <v>11</v>
      </c>
      <c r="S11" s="27">
        <v>12</v>
      </c>
      <c r="T11" s="24"/>
      <c r="U11" s="24"/>
      <c r="V11" s="1"/>
    </row>
    <row r="12" spans="1:22" ht="24.75" customHeight="1" hidden="1">
      <c r="A12" s="28"/>
      <c r="B12" s="29" t="s">
        <v>20</v>
      </c>
      <c r="C12" s="30" t="s">
        <v>12</v>
      </c>
      <c r="D12" s="30"/>
      <c r="E12" s="30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1" t="e">
        <f>#REF!+N12+O12</f>
        <v>#REF!</v>
      </c>
      <c r="R12" s="31" t="e">
        <f>Q12*30.2%</f>
        <v>#REF!</v>
      </c>
      <c r="S12" s="31" t="e">
        <f>Q12+R12</f>
        <v>#REF!</v>
      </c>
      <c r="T12" s="24"/>
      <c r="U12" s="24"/>
      <c r="V12" s="1"/>
    </row>
    <row r="13" spans="1:22" ht="24.75" customHeight="1" hidden="1">
      <c r="A13" s="33"/>
      <c r="B13" s="34" t="s">
        <v>30</v>
      </c>
      <c r="C13" s="34" t="s">
        <v>12</v>
      </c>
      <c r="D13" s="34"/>
      <c r="E13" s="34"/>
      <c r="F13" s="35"/>
      <c r="G13" s="35"/>
      <c r="H13" s="35"/>
      <c r="I13" s="35"/>
      <c r="J13" s="35"/>
      <c r="K13" s="36"/>
      <c r="L13" s="35"/>
      <c r="M13" s="37"/>
      <c r="N13" s="37"/>
      <c r="O13" s="37"/>
      <c r="P13" s="37"/>
      <c r="Q13" s="37" t="e">
        <f>Q12</f>
        <v>#REF!</v>
      </c>
      <c r="R13" s="37" t="e">
        <f>R12</f>
        <v>#REF!</v>
      </c>
      <c r="S13" s="37" t="e">
        <f>S12</f>
        <v>#REF!</v>
      </c>
      <c r="T13" s="24"/>
      <c r="U13" s="24"/>
      <c r="V13" s="1"/>
    </row>
    <row r="14" spans="1:22" ht="24.75" customHeight="1" hidden="1">
      <c r="A14" s="28">
        <v>1</v>
      </c>
      <c r="B14" s="29" t="s">
        <v>31</v>
      </c>
      <c r="C14" s="30" t="s">
        <v>12</v>
      </c>
      <c r="D14" s="30"/>
      <c r="E14" s="30"/>
      <c r="F14" s="31"/>
      <c r="G14" s="32"/>
      <c r="H14" s="31"/>
      <c r="I14" s="32"/>
      <c r="J14" s="30"/>
      <c r="K14" s="32"/>
      <c r="L14" s="38"/>
      <c r="M14" s="31"/>
      <c r="N14" s="31"/>
      <c r="O14" s="31"/>
      <c r="P14" s="31"/>
      <c r="Q14" s="31"/>
      <c r="R14" s="31"/>
      <c r="S14" s="31"/>
      <c r="T14" s="24"/>
      <c r="U14" s="24"/>
      <c r="V14" s="1"/>
    </row>
    <row r="15" spans="1:22" ht="39" customHeight="1">
      <c r="A15" s="28">
        <v>1</v>
      </c>
      <c r="B15" s="30" t="s">
        <v>41</v>
      </c>
      <c r="C15" s="30" t="s">
        <v>42</v>
      </c>
      <c r="D15" s="30"/>
      <c r="E15" s="30"/>
      <c r="F15" s="31">
        <v>7500</v>
      </c>
      <c r="G15" s="32"/>
      <c r="H15" s="31"/>
      <c r="I15" s="32"/>
      <c r="J15" s="31">
        <f>F15*I15</f>
        <v>0</v>
      </c>
      <c r="K15" s="32"/>
      <c r="L15" s="31">
        <f>F15*K15</f>
        <v>0</v>
      </c>
      <c r="M15" s="31">
        <v>15000</v>
      </c>
      <c r="N15" s="31"/>
      <c r="O15" s="31"/>
      <c r="P15" s="31"/>
      <c r="Q15" s="31">
        <f>M15*12</f>
        <v>180000</v>
      </c>
      <c r="R15" s="31">
        <f>Q15*30.2%</f>
        <v>54360</v>
      </c>
      <c r="S15" s="31">
        <f>Q15+R15</f>
        <v>234360</v>
      </c>
      <c r="T15" s="24"/>
      <c r="U15" s="24"/>
      <c r="V15" s="1"/>
    </row>
    <row r="16" spans="1:22" ht="31.5" customHeight="1" hidden="1">
      <c r="A16" s="40">
        <v>2</v>
      </c>
      <c r="B16" s="40" t="s">
        <v>33</v>
      </c>
      <c r="C16" s="42" t="s">
        <v>12</v>
      </c>
      <c r="D16" s="40">
        <v>0</v>
      </c>
      <c r="E16" s="40"/>
      <c r="F16" s="43">
        <v>3182.4</v>
      </c>
      <c r="G16" s="44">
        <v>0.9</v>
      </c>
      <c r="H16" s="45">
        <f>F16*G16</f>
        <v>2864.1600000000003</v>
      </c>
      <c r="I16" s="44">
        <v>0.3</v>
      </c>
      <c r="J16" s="43">
        <f>F16*I16</f>
        <v>954.72</v>
      </c>
      <c r="K16" s="44">
        <v>0.8</v>
      </c>
      <c r="L16" s="45">
        <f>F16*K16</f>
        <v>2545.92</v>
      </c>
      <c r="M16" s="31">
        <f>F16+H16+J16+L16</f>
        <v>9547.2</v>
      </c>
      <c r="N16" s="31"/>
      <c r="O16" s="43">
        <f>F16</f>
        <v>3182.4</v>
      </c>
      <c r="P16" s="43">
        <f>F16*2</f>
        <v>6364.8</v>
      </c>
      <c r="Q16" s="31">
        <f>M16*12</f>
        <v>114566.40000000001</v>
      </c>
      <c r="R16" s="31">
        <f>Q16*30.2%</f>
        <v>34599.052800000005</v>
      </c>
      <c r="S16" s="31">
        <f>Q16+R16</f>
        <v>149165.45280000003</v>
      </c>
      <c r="T16" s="24"/>
      <c r="U16" s="24"/>
      <c r="V16" s="1"/>
    </row>
    <row r="17" spans="1:19" s="1" customFormat="1" ht="24.75" customHeight="1" hidden="1">
      <c r="A17" s="46">
        <v>1</v>
      </c>
      <c r="B17" s="46" t="s">
        <v>34</v>
      </c>
      <c r="C17" s="48" t="s">
        <v>12</v>
      </c>
      <c r="D17" s="46">
        <v>0</v>
      </c>
      <c r="E17" s="46"/>
      <c r="F17" s="49"/>
      <c r="G17" s="50"/>
      <c r="H17" s="51"/>
      <c r="I17" s="50"/>
      <c r="J17" s="49"/>
      <c r="K17" s="52"/>
      <c r="L17" s="52"/>
      <c r="M17" s="49"/>
      <c r="N17" s="52"/>
      <c r="O17" s="49"/>
      <c r="P17" s="49"/>
      <c r="Q17" s="31">
        <f>M17*12</f>
        <v>0</v>
      </c>
      <c r="R17" s="54"/>
      <c r="S17" s="54"/>
    </row>
    <row r="18" spans="1:19" s="1" customFormat="1" ht="32.25" customHeight="1" hidden="1">
      <c r="A18" s="46">
        <v>2</v>
      </c>
      <c r="B18" s="46" t="s">
        <v>35</v>
      </c>
      <c r="C18" s="48" t="s">
        <v>12</v>
      </c>
      <c r="D18" s="46">
        <v>0</v>
      </c>
      <c r="E18" s="46"/>
      <c r="F18" s="49"/>
      <c r="G18" s="50"/>
      <c r="H18" s="51"/>
      <c r="I18" s="50"/>
      <c r="J18" s="49"/>
      <c r="K18" s="52"/>
      <c r="L18" s="52"/>
      <c r="M18" s="49"/>
      <c r="N18" s="52"/>
      <c r="O18" s="49"/>
      <c r="P18" s="49"/>
      <c r="Q18" s="31">
        <f>M18*12</f>
        <v>0</v>
      </c>
      <c r="R18" s="54"/>
      <c r="S18" s="54"/>
    </row>
    <row r="19" spans="1:19" s="2" customFormat="1" ht="24.75" customHeight="1">
      <c r="A19" s="62"/>
      <c r="B19" s="63" t="s">
        <v>36</v>
      </c>
      <c r="C19" s="64" t="s">
        <v>42</v>
      </c>
      <c r="D19" s="63"/>
      <c r="E19" s="63">
        <v>960</v>
      </c>
      <c r="F19" s="65">
        <f>F15</f>
        <v>7500</v>
      </c>
      <c r="G19" s="65">
        <f aca="true" t="shared" si="0" ref="G19:S19">G15</f>
        <v>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15000</v>
      </c>
      <c r="N19" s="65">
        <f t="shared" si="0"/>
        <v>0</v>
      </c>
      <c r="O19" s="65">
        <f t="shared" si="0"/>
        <v>0</v>
      </c>
      <c r="P19" s="65">
        <f t="shared" si="0"/>
        <v>0</v>
      </c>
      <c r="Q19" s="65">
        <f t="shared" si="0"/>
        <v>180000</v>
      </c>
      <c r="R19" s="65">
        <f t="shared" si="0"/>
        <v>54360</v>
      </c>
      <c r="S19" s="65">
        <f t="shared" si="0"/>
        <v>234360</v>
      </c>
    </row>
    <row r="20" spans="6:16" ht="15.75">
      <c r="F20" s="60"/>
      <c r="G20" s="60"/>
      <c r="H20" s="60"/>
      <c r="I20" s="60"/>
      <c r="J20" s="60"/>
      <c r="K20" s="60"/>
      <c r="L20" s="61"/>
      <c r="M20" s="61"/>
      <c r="N20" s="61"/>
      <c r="O20" s="61"/>
      <c r="P20" s="61"/>
    </row>
    <row r="21" spans="6:11" ht="15.75">
      <c r="F21" s="1"/>
      <c r="G21" s="1"/>
      <c r="H21" s="1"/>
      <c r="I21" s="1"/>
      <c r="J21" s="1"/>
      <c r="K21" s="1"/>
    </row>
  </sheetData>
  <sheetProtection/>
  <mergeCells count="17">
    <mergeCell ref="A7:T7"/>
    <mergeCell ref="O9:O10"/>
    <mergeCell ref="P9:P10"/>
    <mergeCell ref="Q9:Q10"/>
    <mergeCell ref="R9:R10"/>
    <mergeCell ref="S9:S10"/>
    <mergeCell ref="F9:F10"/>
    <mergeCell ref="G9:H9"/>
    <mergeCell ref="I9:J9"/>
    <mergeCell ref="K9:L9"/>
    <mergeCell ref="M9:M10"/>
    <mergeCell ref="N9:N10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K13" sqref="K13:K14"/>
    </sheetView>
  </sheetViews>
  <sheetFormatPr defaultColWidth="9.140625" defaultRowHeight="12.75"/>
  <cols>
    <col min="1" max="1" width="4.421875" style="0" customWidth="1"/>
    <col min="2" max="2" width="18.00390625" style="0" customWidth="1"/>
    <col min="3" max="3" width="7.140625" style="0" customWidth="1"/>
    <col min="4" max="4" width="13.7109375" style="0" customWidth="1"/>
    <col min="5" max="5" width="0" style="0" hidden="1" customWidth="1"/>
    <col min="6" max="6" width="9.28125" style="0" hidden="1" customWidth="1"/>
    <col min="7" max="7" width="12.00390625" style="0" hidden="1" customWidth="1"/>
    <col min="8" max="8" width="10.140625" style="0" bestFit="1" customWidth="1"/>
    <col min="11" max="11" width="13.421875" style="0" customWidth="1"/>
    <col min="12" max="12" width="13.7109375" style="0" customWidth="1"/>
    <col min="13" max="13" width="15.0039062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11</v>
      </c>
      <c r="L4" s="1"/>
      <c r="M4" s="1"/>
      <c r="N4" s="1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26</v>
      </c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45</v>
      </c>
      <c r="L6" s="1"/>
      <c r="M6" s="1"/>
      <c r="N6" s="1"/>
    </row>
    <row r="7" spans="1:1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03" t="s">
        <v>57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"/>
    </row>
    <row r="11" spans="1:14" ht="15.75">
      <c r="A11" s="1"/>
      <c r="B11" s="1"/>
      <c r="C11" s="1"/>
      <c r="D11" s="1"/>
      <c r="E11" s="1"/>
      <c r="F11" s="2"/>
      <c r="G11" s="2"/>
      <c r="H11" s="2" t="s">
        <v>56</v>
      </c>
      <c r="I11" s="2"/>
      <c r="J11" s="2"/>
      <c r="K11" s="1"/>
      <c r="L11" s="1"/>
      <c r="M11" s="1"/>
      <c r="N11" s="1"/>
    </row>
    <row r="12" spans="1:14" ht="10.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47.25" customHeight="1">
      <c r="A13" s="93" t="s">
        <v>0</v>
      </c>
      <c r="B13" s="93" t="s">
        <v>1</v>
      </c>
      <c r="C13" s="93" t="s">
        <v>2</v>
      </c>
      <c r="D13" s="93" t="s">
        <v>5</v>
      </c>
      <c r="E13" s="98" t="s">
        <v>46</v>
      </c>
      <c r="F13" s="100"/>
      <c r="G13" s="93" t="s">
        <v>47</v>
      </c>
      <c r="H13" s="93" t="s">
        <v>48</v>
      </c>
      <c r="I13" s="93" t="s">
        <v>49</v>
      </c>
      <c r="J13" s="93" t="s">
        <v>50</v>
      </c>
      <c r="K13" s="93" t="s">
        <v>7</v>
      </c>
      <c r="L13" s="93" t="s">
        <v>51</v>
      </c>
      <c r="M13" s="93" t="s">
        <v>8</v>
      </c>
      <c r="N13" s="66"/>
    </row>
    <row r="14" spans="1:14" ht="39.75" customHeight="1">
      <c r="A14" s="94"/>
      <c r="B14" s="94"/>
      <c r="C14" s="94"/>
      <c r="D14" s="94"/>
      <c r="E14" s="25" t="s">
        <v>9</v>
      </c>
      <c r="F14" s="25" t="s">
        <v>10</v>
      </c>
      <c r="G14" s="94"/>
      <c r="H14" s="94"/>
      <c r="I14" s="94"/>
      <c r="J14" s="94"/>
      <c r="K14" s="94"/>
      <c r="L14" s="94"/>
      <c r="M14" s="97"/>
      <c r="N14" s="66"/>
    </row>
    <row r="15" spans="1:14" ht="15.75">
      <c r="A15" s="67">
        <v>1</v>
      </c>
      <c r="B15" s="68">
        <v>2</v>
      </c>
      <c r="C15" s="68">
        <v>3</v>
      </c>
      <c r="D15" s="67">
        <v>4</v>
      </c>
      <c r="E15" s="68">
        <v>5</v>
      </c>
      <c r="F15" s="67">
        <v>6</v>
      </c>
      <c r="G15" s="68">
        <v>9</v>
      </c>
      <c r="H15" s="67">
        <v>7</v>
      </c>
      <c r="I15" s="67">
        <v>9</v>
      </c>
      <c r="J15" s="68">
        <v>10</v>
      </c>
      <c r="K15" s="67">
        <v>11</v>
      </c>
      <c r="L15" s="68">
        <v>12</v>
      </c>
      <c r="M15" s="67">
        <v>13</v>
      </c>
      <c r="N15" s="66"/>
    </row>
    <row r="16" spans="1:14" ht="31.5">
      <c r="A16" s="46">
        <v>1</v>
      </c>
      <c r="B16" s="47" t="s">
        <v>52</v>
      </c>
      <c r="C16" s="69">
        <v>0.5</v>
      </c>
      <c r="D16" s="49">
        <v>3800</v>
      </c>
      <c r="E16" s="50"/>
      <c r="F16" s="51">
        <f>D16*E16</f>
        <v>0</v>
      </c>
      <c r="G16" s="51"/>
      <c r="H16" s="49">
        <f>D16*12</f>
        <v>45600</v>
      </c>
      <c r="I16" s="49">
        <v>3800</v>
      </c>
      <c r="J16" s="49">
        <v>3800</v>
      </c>
      <c r="K16" s="70">
        <f>H16+I16+J16</f>
        <v>53200</v>
      </c>
      <c r="L16" s="70">
        <f>K16*30.2%</f>
        <v>16066.4</v>
      </c>
      <c r="M16" s="70">
        <f>L16+K16</f>
        <v>69266.4</v>
      </c>
      <c r="N16" s="66"/>
    </row>
    <row r="17" spans="1:14" ht="15.75" hidden="1">
      <c r="A17" s="71"/>
      <c r="B17" s="72"/>
      <c r="C17" s="73"/>
      <c r="D17" s="74"/>
      <c r="E17" s="50"/>
      <c r="F17" s="75"/>
      <c r="G17" s="76"/>
      <c r="H17" s="74" t="e">
        <f>D17+F17+#REF!+#REF!+G17</f>
        <v>#REF!</v>
      </c>
      <c r="I17" s="74" t="e">
        <f>H17*$I$14</f>
        <v>#REF!</v>
      </c>
      <c r="J17" s="74" t="e">
        <f>H17*$J$14</f>
        <v>#REF!</v>
      </c>
      <c r="K17" s="77" t="e">
        <f>SUM(I17:J17)</f>
        <v>#REF!</v>
      </c>
      <c r="L17" s="74" t="e">
        <f>K17*$L$14</f>
        <v>#REF!</v>
      </c>
      <c r="M17" s="77" t="e">
        <f>SUM(K17:L17)</f>
        <v>#REF!</v>
      </c>
      <c r="N17" s="66"/>
    </row>
    <row r="18" spans="1:14" s="80" customFormat="1" ht="15.75">
      <c r="A18" s="101" t="s">
        <v>53</v>
      </c>
      <c r="B18" s="102"/>
      <c r="C18" s="78" t="s">
        <v>37</v>
      </c>
      <c r="D18" s="70">
        <f>D16</f>
        <v>3800</v>
      </c>
      <c r="E18" s="70"/>
      <c r="F18" s="70">
        <f aca="true" t="shared" si="0" ref="F18:M18">F16</f>
        <v>0</v>
      </c>
      <c r="G18" s="70"/>
      <c r="H18" s="70">
        <f t="shared" si="0"/>
        <v>45600</v>
      </c>
      <c r="I18" s="70">
        <f t="shared" si="0"/>
        <v>3800</v>
      </c>
      <c r="J18" s="70">
        <v>3800</v>
      </c>
      <c r="K18" s="70">
        <f t="shared" si="0"/>
        <v>53200</v>
      </c>
      <c r="L18" s="70">
        <f t="shared" si="0"/>
        <v>16066.4</v>
      </c>
      <c r="M18" s="70">
        <f t="shared" si="0"/>
        <v>69266.4</v>
      </c>
      <c r="N18" s="79"/>
    </row>
    <row r="19" spans="1:14" ht="15.75">
      <c r="A19" s="81" t="s">
        <v>54</v>
      </c>
      <c r="B19" s="66"/>
      <c r="C19" s="66"/>
      <c r="D19" s="66"/>
      <c r="E19" s="66"/>
      <c r="F19" s="66"/>
      <c r="G19" s="66"/>
      <c r="H19" s="66"/>
      <c r="I19" s="66"/>
      <c r="J19" s="66"/>
      <c r="K19" s="82"/>
      <c r="L19" s="66"/>
      <c r="M19" s="66"/>
      <c r="N19" s="66"/>
    </row>
    <row r="20" spans="1:14" ht="15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5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sheetProtection/>
  <mergeCells count="14">
    <mergeCell ref="A10:M10"/>
    <mergeCell ref="A18:B18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F13"/>
    <mergeCell ref="G13:G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X10" sqref="X10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1.57421875" style="0" customWidth="1"/>
    <col min="7" max="7" width="12.57421875" style="0" customWidth="1"/>
    <col min="8" max="8" width="8.28125" style="0" hidden="1" customWidth="1"/>
    <col min="9" max="9" width="11.28125" style="0" hidden="1" customWidth="1"/>
    <col min="10" max="10" width="7.28125" style="0" hidden="1" customWidth="1"/>
    <col min="11" max="11" width="11.140625" style="0" hidden="1" customWidth="1"/>
    <col min="12" max="12" width="7.28125" style="0" hidden="1" customWidth="1"/>
    <col min="13" max="13" width="11.140625" style="0" hidden="1" customWidth="1"/>
    <col min="14" max="14" width="12.57421875" style="0" bestFit="1" customWidth="1"/>
    <col min="15" max="15" width="0.13671875" style="0" hidden="1" customWidth="1"/>
    <col min="16" max="16" width="15.57421875" style="0" hidden="1" customWidth="1"/>
    <col min="17" max="17" width="4.140625" style="0" hidden="1" customWidth="1"/>
    <col min="18" max="18" width="13.28125" style="0" customWidth="1"/>
    <col min="19" max="19" width="14.28125" style="0" customWidth="1"/>
    <col min="20" max="20" width="16.140625" style="0" customWidth="1"/>
  </cols>
  <sheetData>
    <row r="1" spans="1:23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11</v>
      </c>
      <c r="R1" s="4"/>
      <c r="S1" s="2" t="s">
        <v>11</v>
      </c>
      <c r="T1" s="2"/>
      <c r="U1" s="1"/>
      <c r="V1" s="1"/>
      <c r="W1" s="1"/>
    </row>
    <row r="2" spans="1:23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2" t="s">
        <v>38</v>
      </c>
      <c r="R2" s="4"/>
      <c r="S2" s="2" t="s">
        <v>26</v>
      </c>
      <c r="T2" s="2"/>
      <c r="U2" s="1"/>
      <c r="V2" s="1"/>
      <c r="W2" s="1"/>
    </row>
    <row r="3" spans="1:23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25</v>
      </c>
      <c r="R3" s="4"/>
      <c r="S3" s="2" t="s">
        <v>25</v>
      </c>
      <c r="T3" s="2"/>
      <c r="U3" s="1"/>
      <c r="V3" s="1"/>
      <c r="W3" s="1"/>
    </row>
    <row r="4" spans="1:23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4.75" customHeight="1">
      <c r="A7" s="104" t="s">
        <v>55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"/>
      <c r="W7" s="1"/>
    </row>
    <row r="8" spans="1:23" ht="24.75" customHeight="1">
      <c r="A8" s="1"/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51" customHeight="1">
      <c r="A9" s="93" t="s">
        <v>0</v>
      </c>
      <c r="B9" s="93" t="s">
        <v>1</v>
      </c>
      <c r="C9" s="93" t="s">
        <v>2</v>
      </c>
      <c r="D9" s="95" t="s">
        <v>3</v>
      </c>
      <c r="E9" s="93" t="s">
        <v>4</v>
      </c>
      <c r="F9" s="93" t="s">
        <v>19</v>
      </c>
      <c r="G9" s="93" t="s">
        <v>5</v>
      </c>
      <c r="H9" s="98" t="s">
        <v>39</v>
      </c>
      <c r="I9" s="99"/>
      <c r="J9" s="98" t="s">
        <v>15</v>
      </c>
      <c r="K9" s="100"/>
      <c r="L9" s="98" t="s">
        <v>16</v>
      </c>
      <c r="M9" s="100"/>
      <c r="N9" s="93" t="s">
        <v>6</v>
      </c>
      <c r="O9" s="93" t="s">
        <v>21</v>
      </c>
      <c r="P9" s="93" t="s">
        <v>17</v>
      </c>
      <c r="Q9" s="93" t="s">
        <v>18</v>
      </c>
      <c r="R9" s="93" t="s">
        <v>40</v>
      </c>
      <c r="S9" s="93" t="s">
        <v>13</v>
      </c>
      <c r="T9" s="93" t="s">
        <v>8</v>
      </c>
      <c r="U9" s="24"/>
      <c r="V9" s="24"/>
      <c r="W9" s="1"/>
    </row>
    <row r="10" spans="1:23" ht="39.75" customHeight="1">
      <c r="A10" s="94"/>
      <c r="B10" s="94"/>
      <c r="C10" s="94"/>
      <c r="D10" s="96"/>
      <c r="E10" s="94"/>
      <c r="F10" s="94"/>
      <c r="G10" s="94"/>
      <c r="H10" s="25" t="s">
        <v>9</v>
      </c>
      <c r="I10" s="25" t="s">
        <v>10</v>
      </c>
      <c r="J10" s="25" t="s">
        <v>9</v>
      </c>
      <c r="K10" s="25" t="s">
        <v>10</v>
      </c>
      <c r="L10" s="25" t="s">
        <v>9</v>
      </c>
      <c r="M10" s="25" t="s">
        <v>10</v>
      </c>
      <c r="N10" s="94"/>
      <c r="O10" s="94"/>
      <c r="P10" s="94"/>
      <c r="Q10" s="94"/>
      <c r="R10" s="94"/>
      <c r="S10" s="94"/>
      <c r="T10" s="97"/>
      <c r="U10" s="24"/>
      <c r="V10" s="24"/>
      <c r="W10" s="1"/>
    </row>
    <row r="11" spans="1:23" ht="24.75" customHeight="1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4</v>
      </c>
      <c r="G11" s="27">
        <v>5</v>
      </c>
      <c r="H11" s="27">
        <v>5</v>
      </c>
      <c r="I11" s="27">
        <v>6</v>
      </c>
      <c r="J11" s="27">
        <v>7</v>
      </c>
      <c r="K11" s="27">
        <v>8</v>
      </c>
      <c r="L11" s="27">
        <v>9</v>
      </c>
      <c r="M11" s="27">
        <v>10</v>
      </c>
      <c r="N11" s="27">
        <v>8</v>
      </c>
      <c r="O11" s="27"/>
      <c r="P11" s="27">
        <v>13</v>
      </c>
      <c r="Q11" s="27">
        <v>14</v>
      </c>
      <c r="R11" s="27">
        <v>10</v>
      </c>
      <c r="S11" s="27">
        <v>11</v>
      </c>
      <c r="T11" s="27">
        <v>12</v>
      </c>
      <c r="U11" s="24"/>
      <c r="V11" s="24"/>
      <c r="W11" s="1"/>
    </row>
    <row r="12" spans="1:23" ht="24.75" customHeight="1" hidden="1">
      <c r="A12" s="28"/>
      <c r="B12" s="29" t="s">
        <v>20</v>
      </c>
      <c r="C12" s="30" t="s">
        <v>12</v>
      </c>
      <c r="D12" s="30"/>
      <c r="E12" s="30"/>
      <c r="F12" s="31"/>
      <c r="G12" s="31"/>
      <c r="H12" s="31"/>
      <c r="I12" s="31"/>
      <c r="J12" s="31"/>
      <c r="K12" s="31"/>
      <c r="L12" s="32"/>
      <c r="M12" s="31"/>
      <c r="N12" s="31"/>
      <c r="O12" s="31"/>
      <c r="P12" s="31"/>
      <c r="Q12" s="31"/>
      <c r="R12" s="31" t="e">
        <f>#REF!+O12+P12</f>
        <v>#REF!</v>
      </c>
      <c r="S12" s="31" t="e">
        <f>R12*30.2%</f>
        <v>#REF!</v>
      </c>
      <c r="T12" s="31" t="e">
        <f>R12+S12</f>
        <v>#REF!</v>
      </c>
      <c r="U12" s="24"/>
      <c r="V12" s="24"/>
      <c r="W12" s="1"/>
    </row>
    <row r="13" spans="1:23" ht="24.75" customHeight="1" hidden="1">
      <c r="A13" s="33"/>
      <c r="B13" s="34" t="s">
        <v>30</v>
      </c>
      <c r="C13" s="34" t="s">
        <v>12</v>
      </c>
      <c r="D13" s="34"/>
      <c r="E13" s="34"/>
      <c r="F13" s="35"/>
      <c r="G13" s="35"/>
      <c r="H13" s="35"/>
      <c r="I13" s="35"/>
      <c r="J13" s="35"/>
      <c r="K13" s="35"/>
      <c r="L13" s="36"/>
      <c r="M13" s="35"/>
      <c r="N13" s="37"/>
      <c r="O13" s="37"/>
      <c r="P13" s="37"/>
      <c r="Q13" s="37"/>
      <c r="R13" s="37" t="e">
        <f>R12</f>
        <v>#REF!</v>
      </c>
      <c r="S13" s="37" t="e">
        <f>S12</f>
        <v>#REF!</v>
      </c>
      <c r="T13" s="37" t="e">
        <f>T12</f>
        <v>#REF!</v>
      </c>
      <c r="U13" s="24"/>
      <c r="V13" s="24"/>
      <c r="W13" s="1"/>
    </row>
    <row r="14" spans="1:23" ht="24.75" customHeight="1" hidden="1">
      <c r="A14" s="28">
        <v>1</v>
      </c>
      <c r="B14" s="29" t="s">
        <v>31</v>
      </c>
      <c r="C14" s="30" t="s">
        <v>12</v>
      </c>
      <c r="D14" s="30"/>
      <c r="E14" s="30"/>
      <c r="F14" s="30"/>
      <c r="G14" s="31"/>
      <c r="H14" s="32"/>
      <c r="I14" s="31"/>
      <c r="J14" s="32"/>
      <c r="K14" s="30"/>
      <c r="L14" s="32"/>
      <c r="M14" s="38"/>
      <c r="N14" s="31"/>
      <c r="O14" s="31"/>
      <c r="P14" s="31"/>
      <c r="Q14" s="31"/>
      <c r="R14" s="31"/>
      <c r="S14" s="31"/>
      <c r="T14" s="31"/>
      <c r="U14" s="24"/>
      <c r="V14" s="24"/>
      <c r="W14" s="1"/>
    </row>
    <row r="15" spans="1:23" ht="31.5" customHeight="1" hidden="1">
      <c r="A15" s="40">
        <v>2</v>
      </c>
      <c r="B15" s="40" t="s">
        <v>33</v>
      </c>
      <c r="C15" s="42" t="s">
        <v>12</v>
      </c>
      <c r="D15" s="40">
        <v>0</v>
      </c>
      <c r="E15" s="40"/>
      <c r="F15" s="40"/>
      <c r="G15" s="43">
        <v>3182.4</v>
      </c>
      <c r="H15" s="44">
        <v>0.9</v>
      </c>
      <c r="I15" s="45">
        <f>G15*H15</f>
        <v>2864.1600000000003</v>
      </c>
      <c r="J15" s="44">
        <v>0.3</v>
      </c>
      <c r="K15" s="43">
        <f>G15*J15</f>
        <v>954.72</v>
      </c>
      <c r="L15" s="44">
        <v>0.8</v>
      </c>
      <c r="M15" s="45">
        <f>G15*L15</f>
        <v>2545.92</v>
      </c>
      <c r="N15" s="31">
        <f>G15+I15+K15+M15</f>
        <v>9547.2</v>
      </c>
      <c r="O15" s="31"/>
      <c r="P15" s="43">
        <f>G15</f>
        <v>3182.4</v>
      </c>
      <c r="Q15" s="43">
        <f>G15*2</f>
        <v>6364.8</v>
      </c>
      <c r="R15" s="31">
        <f>N15*12</f>
        <v>114566.40000000001</v>
      </c>
      <c r="S15" s="31">
        <f>R15*30.2%</f>
        <v>34599.052800000005</v>
      </c>
      <c r="T15" s="31">
        <f>R15+S15</f>
        <v>149165.45280000003</v>
      </c>
      <c r="U15" s="24"/>
      <c r="V15" s="24"/>
      <c r="W15" s="1"/>
    </row>
    <row r="16" spans="1:20" s="1" customFormat="1" ht="24.75" customHeight="1" hidden="1">
      <c r="A16" s="46">
        <v>1</v>
      </c>
      <c r="B16" s="46" t="s">
        <v>34</v>
      </c>
      <c r="C16" s="48" t="s">
        <v>12</v>
      </c>
      <c r="D16" s="46">
        <v>0</v>
      </c>
      <c r="E16" s="46"/>
      <c r="F16" s="49"/>
      <c r="G16" s="49"/>
      <c r="H16" s="50"/>
      <c r="I16" s="51"/>
      <c r="J16" s="50"/>
      <c r="K16" s="49"/>
      <c r="L16" s="52"/>
      <c r="M16" s="52"/>
      <c r="N16" s="49"/>
      <c r="O16" s="52"/>
      <c r="P16" s="49"/>
      <c r="Q16" s="49"/>
      <c r="R16" s="31">
        <f>N16*12</f>
        <v>0</v>
      </c>
      <c r="S16" s="54"/>
      <c r="T16" s="54"/>
    </row>
    <row r="17" spans="1:20" s="1" customFormat="1" ht="32.25" customHeight="1" hidden="1">
      <c r="A17" s="46">
        <v>2</v>
      </c>
      <c r="B17" s="46" t="s">
        <v>35</v>
      </c>
      <c r="C17" s="48" t="s">
        <v>12</v>
      </c>
      <c r="D17" s="46">
        <v>0</v>
      </c>
      <c r="E17" s="46"/>
      <c r="F17" s="49"/>
      <c r="G17" s="49"/>
      <c r="H17" s="50"/>
      <c r="I17" s="51"/>
      <c r="J17" s="50"/>
      <c r="K17" s="49"/>
      <c r="L17" s="52"/>
      <c r="M17" s="52"/>
      <c r="N17" s="49"/>
      <c r="O17" s="52"/>
      <c r="P17" s="49"/>
      <c r="Q17" s="49"/>
      <c r="R17" s="31">
        <f>N17*12</f>
        <v>0</v>
      </c>
      <c r="S17" s="54"/>
      <c r="T17" s="54"/>
    </row>
    <row r="18" spans="1:20" s="1" customFormat="1" ht="30.75" customHeight="1">
      <c r="A18" s="46">
        <v>1</v>
      </c>
      <c r="B18" s="46" t="s">
        <v>43</v>
      </c>
      <c r="C18" s="48">
        <v>1</v>
      </c>
      <c r="D18" s="46"/>
      <c r="E18" s="46"/>
      <c r="F18" s="49"/>
      <c r="G18" s="49">
        <v>7500</v>
      </c>
      <c r="H18" s="50"/>
      <c r="I18" s="51"/>
      <c r="J18" s="50"/>
      <c r="K18" s="49"/>
      <c r="L18" s="52"/>
      <c r="M18" s="52"/>
      <c r="N18" s="49">
        <v>7500</v>
      </c>
      <c r="O18" s="52"/>
      <c r="P18" s="49"/>
      <c r="Q18" s="49"/>
      <c r="R18" s="31">
        <f>N18*12</f>
        <v>90000</v>
      </c>
      <c r="S18" s="54">
        <f>R18*30.2%</f>
        <v>27180</v>
      </c>
      <c r="T18" s="54">
        <f>R18+S18</f>
        <v>117180</v>
      </c>
    </row>
    <row r="19" spans="1:20" s="2" customFormat="1" ht="24.75" customHeight="1">
      <c r="A19" s="62"/>
      <c r="B19" s="63" t="s">
        <v>36</v>
      </c>
      <c r="C19" s="64" t="s">
        <v>44</v>
      </c>
      <c r="D19" s="63"/>
      <c r="E19" s="63">
        <v>960</v>
      </c>
      <c r="F19" s="65"/>
      <c r="G19" s="65">
        <f>G18</f>
        <v>7500</v>
      </c>
      <c r="H19" s="65" t="e">
        <f>#REF!+H18</f>
        <v>#REF!</v>
      </c>
      <c r="I19" s="65" t="e">
        <f>#REF!+I18</f>
        <v>#REF!</v>
      </c>
      <c r="J19" s="65" t="e">
        <f>#REF!+J18</f>
        <v>#REF!</v>
      </c>
      <c r="K19" s="65" t="e">
        <f>#REF!+K18</f>
        <v>#REF!</v>
      </c>
      <c r="L19" s="65" t="e">
        <f>#REF!+L18</f>
        <v>#REF!</v>
      </c>
      <c r="M19" s="65" t="e">
        <f>#REF!+M18</f>
        <v>#REF!</v>
      </c>
      <c r="N19" s="65">
        <f>N18</f>
        <v>7500</v>
      </c>
      <c r="O19" s="65" t="e">
        <f>#REF!+O18</f>
        <v>#REF!</v>
      </c>
      <c r="P19" s="65" t="e">
        <f>#REF!+P18</f>
        <v>#REF!</v>
      </c>
      <c r="Q19" s="65" t="e">
        <f>#REF!+Q18</f>
        <v>#REF!</v>
      </c>
      <c r="R19" s="65">
        <f>R18</f>
        <v>90000</v>
      </c>
      <c r="S19" s="65">
        <f>S18</f>
        <v>27180</v>
      </c>
      <c r="T19" s="65">
        <f>T18</f>
        <v>117180</v>
      </c>
    </row>
    <row r="20" spans="6:17" ht="15.75">
      <c r="F20" s="61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</row>
    <row r="21" spans="7:12" ht="15.75">
      <c r="G21" s="1"/>
      <c r="H21" s="1"/>
      <c r="I21" s="1"/>
      <c r="J21" s="1"/>
      <c r="K21" s="1"/>
      <c r="L21" s="1"/>
    </row>
  </sheetData>
  <sheetProtection/>
  <mergeCells count="18">
    <mergeCell ref="A7:U7"/>
    <mergeCell ref="P9:P10"/>
    <mergeCell ref="Q9:Q10"/>
    <mergeCell ref="R9:R10"/>
    <mergeCell ref="S9:S10"/>
    <mergeCell ref="T9:T10"/>
    <mergeCell ref="G9:G10"/>
    <mergeCell ref="H9:I9"/>
    <mergeCell ref="J9:K9"/>
    <mergeCell ref="L9:M9"/>
    <mergeCell ref="N9:N10"/>
    <mergeCell ref="O9:O10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Sovet</cp:lastModifiedBy>
  <cp:lastPrinted>2016-11-02T08:56:37Z</cp:lastPrinted>
  <dcterms:created xsi:type="dcterms:W3CDTF">2006-08-16T10:17:16Z</dcterms:created>
  <dcterms:modified xsi:type="dcterms:W3CDTF">2016-11-08T12:59:14Z</dcterms:modified>
  <cp:category/>
  <cp:version/>
  <cp:contentType/>
  <cp:contentStatus/>
</cp:coreProperties>
</file>